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Kalkulator Główny" sheetId="1" state="visible" r:id="rId1"/>
    <sheet xmlns:r="http://schemas.openxmlformats.org/officeDocument/2006/relationships" name="🚀 Symulator Skalowania" sheetId="2" state="visible" r:id="rId2"/>
    <sheet xmlns:r="http://schemas.openxmlformats.org/officeDocument/2006/relationships" name="💎 Analiza LTV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&quot;zł&quot;"/>
    <numFmt numFmtId="165" formatCode="0.00&quot;x&quot;"/>
    <numFmt numFmtId="166" formatCode="#,##0 &quot;zł&quot;"/>
    <numFmt numFmtId="167" formatCode="#,##0 &quot;szt.&quot;"/>
    <numFmt numFmtId="168" formatCode="#,##0 &quot;mies.&quot;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0D1B5E"/>
      <sz val="11"/>
    </font>
    <font>
      <name val="Calibri"/>
      <b val="1"/>
      <color rgb="00FFFFFF"/>
      <sz val="12"/>
    </font>
    <font>
      <name val="Calibri"/>
      <color rgb="001A1A2E"/>
      <sz val="11"/>
    </font>
    <font>
      <name val="Calibri"/>
      <b val="1"/>
      <color rgb="000D1B5E"/>
      <sz val="11"/>
    </font>
    <font>
      <name val="Calibri"/>
      <i val="1"/>
      <color rgb="00888888"/>
      <sz val="9"/>
    </font>
    <font>
      <name val="Calibri"/>
      <color rgb="000D1B5E"/>
      <sz val="11"/>
    </font>
    <font>
      <name val="Calibri"/>
      <b val="1"/>
      <color rgb="001A1A2E"/>
      <sz val="11"/>
    </font>
    <font>
      <name val="Calibri"/>
      <b val="1"/>
      <color rgb="00856404"/>
      <sz val="10"/>
    </font>
    <font>
      <name val="Calibri"/>
      <color rgb="00FFFFFF"/>
      <sz val="9"/>
    </font>
    <font>
      <name val="Calibri"/>
      <b val="1"/>
      <color rgb="00FFFFFF"/>
      <sz val="14"/>
    </font>
    <font>
      <name val="Calibri"/>
      <i val="1"/>
      <color rgb="000D1B5E"/>
      <sz val="10"/>
    </font>
    <font>
      <name val="Calibri"/>
      <b val="1"/>
      <color rgb="00FFFFFF"/>
      <sz val="11"/>
    </font>
    <font>
      <name val="Calibri"/>
      <b val="1"/>
      <color rgb="00155724"/>
      <sz val="10"/>
    </font>
  </fonts>
  <fills count="9">
    <fill>
      <patternFill/>
    </fill>
    <fill>
      <patternFill patternType="gray125"/>
    </fill>
    <fill>
      <patternFill patternType="solid">
        <fgColor rgb="000D1B5E"/>
      </patternFill>
    </fill>
    <fill>
      <patternFill patternType="solid">
        <fgColor rgb="00A8C8E8"/>
      </patternFill>
    </fill>
    <fill>
      <patternFill patternType="solid">
        <fgColor rgb="001E6FD9"/>
      </patternFill>
    </fill>
    <fill>
      <patternFill patternType="solid">
        <fgColor rgb="00FFF9C4"/>
      </patternFill>
    </fill>
    <fill>
      <patternFill patternType="solid">
        <fgColor rgb="00F2F6FC"/>
      </patternFill>
    </fill>
    <fill>
      <patternFill patternType="solid">
        <fgColor rgb="00FFF3CD"/>
      </patternFill>
    </fill>
    <fill>
      <patternFill patternType="solid">
        <fgColor rgb="00D4EDD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0" borderId="0" applyAlignment="1" pivotButton="0" quotePrefix="0" xfId="0">
      <alignment horizontal="left" vertical="center" wrapText="1"/>
    </xf>
    <xf numFmtId="10" fontId="5" fillId="5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164" fontId="7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center" vertical="center" wrapText="1"/>
    </xf>
    <xf numFmtId="10" fontId="5" fillId="6" borderId="1" applyAlignment="1" pivotButton="0" quotePrefix="0" xfId="0">
      <alignment horizontal="center" vertical="center" wrapText="1"/>
    </xf>
    <xf numFmtId="3" fontId="7" fillId="6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9" fillId="7" borderId="0" applyAlignment="1" pivotButton="0" quotePrefix="0" xfId="0">
      <alignment horizontal="left" vertical="center" wrapText="1"/>
    </xf>
    <xf numFmtId="49" fontId="5" fillId="6" borderId="1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center" vertical="center" wrapText="1"/>
    </xf>
    <xf numFmtId="0" fontId="12" fillId="3" borderId="0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 wrapText="1"/>
    </xf>
    <xf numFmtId="166" fontId="8" fillId="5" borderId="1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8" fontId="5" fillId="5" borderId="1" applyAlignment="1" pivotButton="0" quotePrefix="0" xfId="0">
      <alignment horizontal="center" vertical="center" wrapText="1"/>
    </xf>
    <xf numFmtId="0" fontId="14" fillId="8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2" customWidth="1" min="3" max="3"/>
    <col width="28" customWidth="1" min="4" max="4"/>
  </cols>
  <sheetData>
    <row r="1" ht="45" customHeight="1">
      <c r="A1" s="1" t="inlineStr">
        <is>
          <t>🎯 AD REM LEADS — Kalkulator Rentowności Meta Ads 2026</t>
        </is>
      </c>
    </row>
    <row r="2" ht="28" customHeight="1">
      <c r="A2" s="2" t="inlineStr">
        <is>
          <t>Wypełnij żółte pola. Wyniki pojawią się automatycznie.</t>
        </is>
      </c>
    </row>
    <row r="3" ht="32" customHeight="1">
      <c r="A3" s="3" t="inlineStr">
        <is>
          <t xml:space="preserve">  📦 A. DANE PRODUKTU / USŁUGI</t>
        </is>
      </c>
    </row>
    <row r="4" ht="24" customHeight="1">
      <c r="A4" s="4" t="inlineStr">
        <is>
          <t>Cena sprzedaży (brutto)</t>
        </is>
      </c>
      <c r="B4" s="5" t="n">
        <v>500</v>
      </c>
      <c r="C4" s="6" t="inlineStr"/>
      <c r="D4" s="7" t="inlineStr">
        <is>
          <t>Ile klient płaci za produkt/usługę?</t>
        </is>
      </c>
    </row>
    <row r="5" ht="24" customHeight="1">
      <c r="A5" s="4" t="inlineStr">
        <is>
          <t>Koszt własny produktu/usługi (COGS)</t>
        </is>
      </c>
      <c r="B5" s="5" t="n">
        <v>150</v>
      </c>
      <c r="C5" s="6" t="inlineStr"/>
      <c r="D5" s="7" t="inlineStr">
        <is>
          <t>Koszt wytworzenia / zakupu</t>
        </is>
      </c>
    </row>
    <row r="6" ht="24" customHeight="1">
      <c r="A6" s="4" t="inlineStr">
        <is>
          <t>Prowizje i opłaty transakcyjne (%)</t>
        </is>
      </c>
      <c r="B6" s="8" t="n">
        <v>0.02</v>
      </c>
      <c r="C6" s="6" t="inlineStr"/>
      <c r="D6" s="7" t="inlineStr">
        <is>
          <t>np. Stripe, PayU, Allegro</t>
        </is>
      </c>
    </row>
    <row r="7" ht="24" customHeight="1">
      <c r="A7" s="4" t="inlineStr">
        <is>
          <t>Koszt zwrotów i reklamacji (%)</t>
        </is>
      </c>
      <c r="B7" s="8" t="n">
        <v>0.03</v>
      </c>
      <c r="C7" s="6" t="inlineStr"/>
      <c r="D7" s="7" t="inlineStr">
        <is>
          <t>Szacowany % zamówień</t>
        </is>
      </c>
    </row>
    <row r="8" ht="24" customHeight="1">
      <c r="A8" s="4" t="inlineStr">
        <is>
          <t>Koszty obsługi klienta (na zamówienie)</t>
        </is>
      </c>
      <c r="B8" s="5" t="n">
        <v>20</v>
      </c>
      <c r="C8" s="6" t="inlineStr"/>
      <c r="D8" s="7" t="inlineStr">
        <is>
          <t>Czas obsługi, BOK itp.</t>
        </is>
      </c>
    </row>
    <row r="9" ht="32" customHeight="1">
      <c r="A9" s="9" t="inlineStr">
        <is>
          <t xml:space="preserve">  📈 B. MARŻA I BREAK-EVEN</t>
        </is>
      </c>
    </row>
    <row r="10" ht="24" customHeight="1">
      <c r="A10" s="10" t="inlineStr">
        <is>
          <t>Marża brutto (po COGS)</t>
        </is>
      </c>
      <c r="B10" s="11">
        <f>B4-B5</f>
        <v/>
      </c>
      <c r="C10" s="6" t="n"/>
      <c r="D10" s="6" t="n"/>
    </row>
    <row r="11" ht="24" customHeight="1">
      <c r="A11" s="10" t="inlineStr">
        <is>
          <t>Koszty transakcyjne (kwota)</t>
        </is>
      </c>
      <c r="B11" s="11">
        <f>B4*B6</f>
        <v/>
      </c>
      <c r="C11" s="6" t="n"/>
      <c r="D11" s="6" t="n"/>
    </row>
    <row r="12" ht="24" customHeight="1">
      <c r="A12" s="10" t="inlineStr">
        <is>
          <t>Koszty zwrotów (kwota)</t>
        </is>
      </c>
      <c r="B12" s="11">
        <f>B4*B7</f>
        <v/>
      </c>
      <c r="C12" s="6" t="n"/>
      <c r="D12" s="6" t="n"/>
    </row>
    <row r="13" ht="24" customHeight="1">
      <c r="A13" s="12" t="inlineStr">
        <is>
          <t>Marża netto na zamówienie</t>
        </is>
      </c>
      <c r="B13" s="13">
        <f>B10-B11-B12-B8</f>
        <v/>
      </c>
      <c r="C13" s="6" t="n"/>
      <c r="D13" s="6" t="n"/>
    </row>
    <row r="14" ht="24" customHeight="1">
      <c r="A14" s="12" t="inlineStr">
        <is>
          <t>Marża netto (%)</t>
        </is>
      </c>
      <c r="B14" s="14">
        <f>B13/B4</f>
        <v/>
      </c>
      <c r="C14" s="6" t="n"/>
      <c r="D14" s="6" t="n"/>
    </row>
    <row r="15" ht="10" customHeight="1">
      <c r="A15" t="inlineStr"/>
    </row>
    <row r="16" ht="32" customHeight="1">
      <c r="A16" s="3" t="inlineStr">
        <is>
          <t xml:space="preserve">  💰 C. BUDŻET REKLAMOWY META ADS</t>
        </is>
      </c>
    </row>
    <row r="17" ht="24" customHeight="1">
      <c r="A17" s="4" t="inlineStr">
        <is>
          <t>Miesięczny budżet reklamowy</t>
        </is>
      </c>
      <c r="B17" s="5" t="n">
        <v>3000</v>
      </c>
      <c r="C17" s="6" t="inlineStr"/>
      <c r="D17" s="7" t="inlineStr">
        <is>
          <t>Kwota wydana na reklamy</t>
        </is>
      </c>
    </row>
    <row r="18" ht="24" customHeight="1">
      <c r="A18" s="4" t="inlineStr">
        <is>
          <t>Koszt kliknięcia (CPC)</t>
        </is>
      </c>
      <c r="B18" s="5" t="n">
        <v>1.5</v>
      </c>
      <c r="C18" s="6" t="inlineStr"/>
      <c r="D18" s="7" t="inlineStr">
        <is>
          <t>Średni koszt kliknięcia w reklamę</t>
        </is>
      </c>
    </row>
    <row r="19" ht="24" customHeight="1">
      <c r="A19" s="4" t="inlineStr">
        <is>
          <t>Współczynnik konwersji strony (%)</t>
        </is>
      </c>
      <c r="B19" s="8" t="n">
        <v>0.03</v>
      </c>
      <c r="C19" s="6" t="inlineStr"/>
      <c r="D19" s="7" t="inlineStr">
        <is>
          <t>% odwiedzających, którzy kupują</t>
        </is>
      </c>
    </row>
    <row r="20" ht="24" customHeight="1">
      <c r="A20" s="4" t="inlineStr">
        <is>
          <t>Opłata agencji (miesięcznie)</t>
        </is>
      </c>
      <c r="B20" s="5" t="n">
        <v>1200</v>
      </c>
      <c r="C20" s="6" t="inlineStr"/>
      <c r="D20" s="7" t="inlineStr">
        <is>
          <t>Koszt obsługi kampanii</t>
        </is>
      </c>
    </row>
    <row r="21" ht="32" customHeight="1">
      <c r="A21" s="9" t="inlineStr">
        <is>
          <t xml:space="preserve">  🎯 D. WYNIKI KAMPANII</t>
        </is>
      </c>
    </row>
    <row r="22" ht="24" customHeight="1">
      <c r="A22" s="10" t="inlineStr">
        <is>
          <t>Liczba kliknięć</t>
        </is>
      </c>
      <c r="B22" s="15">
        <f>ROUND(B17/B18,0)</f>
        <v/>
      </c>
      <c r="C22" s="6" t="n"/>
      <c r="D22" s="6" t="n"/>
    </row>
    <row r="23" ht="24" customHeight="1">
      <c r="A23" s="10" t="inlineStr">
        <is>
          <t>Liczba zamówień (konwersji)</t>
        </is>
      </c>
      <c r="B23" s="15">
        <f>ROUND(B22*B19,0)</f>
        <v/>
      </c>
      <c r="C23" s="6" t="n"/>
      <c r="D23" s="6" t="n"/>
    </row>
    <row r="24" ht="24" customHeight="1">
      <c r="A24" s="10" t="inlineStr">
        <is>
          <t>Przychód z kampanii</t>
        </is>
      </c>
      <c r="B24" s="11">
        <f>B23*B4</f>
        <v/>
      </c>
      <c r="C24" s="6" t="n"/>
      <c r="D24" s="6" t="n"/>
    </row>
    <row r="25" ht="24" customHeight="1">
      <c r="A25" s="10" t="inlineStr">
        <is>
          <t>Całkowity koszt (reklamy + agencja)</t>
        </is>
      </c>
      <c r="B25" s="11">
        <f>B17+B20</f>
        <v/>
      </c>
      <c r="C25" s="6" t="n"/>
      <c r="D25" s="6" t="n"/>
    </row>
    <row r="26" ht="24" customHeight="1">
      <c r="A26" s="12" t="inlineStr">
        <is>
          <t>ROAS (Return on Ad Spend)</t>
        </is>
      </c>
      <c r="B26" s="16">
        <f>B24/B17</f>
        <v/>
      </c>
      <c r="C26" s="6" t="n"/>
      <c r="D26" s="6" t="n"/>
    </row>
    <row r="27" ht="24" customHeight="1">
      <c r="A27" s="12" t="inlineStr">
        <is>
          <t>CPA — Koszt pozyskania klienta</t>
        </is>
      </c>
      <c r="B27" s="13">
        <f>B25/B23</f>
        <v/>
      </c>
      <c r="C27" s="6" t="n"/>
      <c r="D27" s="6" t="n"/>
    </row>
    <row r="28" ht="24" customHeight="1">
      <c r="A28" s="12" t="inlineStr">
        <is>
          <t>Zysk netto z kampanii</t>
        </is>
      </c>
      <c r="B28" s="13">
        <f>B23*B13-B20</f>
        <v/>
      </c>
      <c r="C28" s="6" t="n"/>
      <c r="D28" s="6" t="n"/>
    </row>
    <row r="29" ht="10" customHeight="1">
      <c r="A29" t="inlineStr"/>
    </row>
    <row r="30" ht="32" customHeight="1">
      <c r="A30" s="3" t="inlineStr">
        <is>
          <t xml:space="preserve">  ⚠️ E. BREAK-EVEN ROAS (Punkt Krytyczny)</t>
        </is>
      </c>
    </row>
    <row r="31" ht="24" customHeight="1">
      <c r="A31" s="12" t="inlineStr">
        <is>
          <t>Break-even ROAS (minimalny ROAS = zysk = 0)</t>
        </is>
      </c>
      <c r="B31" s="16">
        <f>B4/B13</f>
        <v/>
      </c>
      <c r="C31" s="6" t="n"/>
      <c r="D31" s="6" t="n"/>
    </row>
    <row r="32" ht="24" customHeight="1">
      <c r="A32" s="12" t="inlineStr">
        <is>
          <t>Maksymalny bezpieczny CPA</t>
        </is>
      </c>
      <c r="B32" s="13">
        <f>B13</f>
        <v/>
      </c>
      <c r="C32" s="6" t="n"/>
      <c r="D32" s="6" t="n"/>
    </row>
    <row r="33" ht="28" customHeight="1">
      <c r="A33" s="17" t="inlineStr">
        <is>
          <t>⚠️  Jeśli Twój ROAS w Menedżerze Reklam jest NIŻSZY niż Break-even ROAS — tracisz pieniądze!</t>
        </is>
      </c>
    </row>
    <row r="34" ht="10" customHeight="1">
      <c r="A34" t="inlineStr"/>
    </row>
    <row r="35" ht="32" customHeight="1">
      <c r="A35" s="3" t="inlineStr">
        <is>
          <t xml:space="preserve">  🚦 F. OCENA KAMPANII</t>
        </is>
      </c>
    </row>
    <row r="36" ht="24" customHeight="1">
      <c r="A36" s="12" t="inlineStr">
        <is>
          <t>Status kampanii</t>
        </is>
      </c>
      <c r="B36" s="18">
        <f>IF(B26&gt;=B31*1.2,"✅ RENTOWNA — skaluj!",IF(B26&gt;=B31,"⚠️ NA GRANICY — optymalizuj",IF(B26&gt;=B31*0.8,"🔴 PONIŻEJ BREAK-EVEN — zatrzymaj","❌ STRATA — wyłącz kampanię")))</f>
        <v/>
      </c>
      <c r="C36" s="6" t="n"/>
      <c r="D36" s="6" t="n"/>
    </row>
    <row r="38" ht="22" customHeight="1">
      <c r="A38" s="19" t="inlineStr">
        <is>
          <t>Ad Rem Leads — Lead Machine | biuro@adremleads.pl | adremleads.pl</t>
        </is>
      </c>
    </row>
  </sheetData>
  <mergeCells count="13">
    <mergeCell ref="A1:D1"/>
    <mergeCell ref="A9:D9"/>
    <mergeCell ref="A34:D34"/>
    <mergeCell ref="A35:D35"/>
    <mergeCell ref="A3:D3"/>
    <mergeCell ref="A21:D21"/>
    <mergeCell ref="A30:D30"/>
    <mergeCell ref="A38:D38"/>
    <mergeCell ref="A15:D15"/>
    <mergeCell ref="A29:D29"/>
    <mergeCell ref="A2:D2"/>
    <mergeCell ref="A16:D16"/>
    <mergeCell ref="A33:D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40" customHeight="1">
      <c r="A1" s="20" t="inlineStr">
        <is>
          <t>🚀 AD REM LEADS — Symulator Skalowania Budżetu</t>
        </is>
      </c>
    </row>
    <row r="2" ht="24" customHeight="1">
      <c r="A2" s="21" t="inlineStr">
        <is>
          <t>Symulacja wyników przy różnych poziomach budżetu reklamowego (dane z Kalkulatora Głównego)</t>
        </is>
      </c>
    </row>
    <row r="3" ht="28" customHeight="1">
      <c r="A3" s="22" t="inlineStr">
        <is>
          <t>Budżet reklamowy</t>
        </is>
      </c>
      <c r="B3" s="22" t="inlineStr">
        <is>
          <t>Liczba zamówień</t>
        </is>
      </c>
      <c r="C3" s="22" t="inlineStr">
        <is>
          <t>Przychód</t>
        </is>
      </c>
      <c r="D3" s="22" t="inlineStr">
        <is>
          <t>Zysk netto</t>
        </is>
      </c>
      <c r="E3" s="22" t="inlineStr">
        <is>
          <t>ROAS</t>
        </is>
      </c>
    </row>
    <row r="4" ht="22" customHeight="1">
      <c r="A4" s="23" t="n">
        <v>1000</v>
      </c>
      <c r="B4" s="24">
        <f>ROUND(A4/'📊 Kalkulator Główny'!B18*'📊 Kalkulator Główny'!B19,0)</f>
        <v/>
      </c>
      <c r="C4" s="25">
        <f>B4*'📊 Kalkulator Główny'!B4</f>
        <v/>
      </c>
      <c r="D4" s="25">
        <f>B4*'📊 Kalkulator Główny'!B13-'📊 Kalkulator Główny'!B20</f>
        <v/>
      </c>
      <c r="E4" s="26">
        <f>C4/A4</f>
        <v/>
      </c>
    </row>
    <row r="5" ht="22" customHeight="1">
      <c r="A5" s="23" t="n">
        <v>2000</v>
      </c>
      <c r="B5" s="24">
        <f>ROUND(A5/'📊 Kalkulator Główny'!B18*'📊 Kalkulator Główny'!B19,0)</f>
        <v/>
      </c>
      <c r="C5" s="25">
        <f>B5*'📊 Kalkulator Główny'!B4</f>
        <v/>
      </c>
      <c r="D5" s="25">
        <f>B5*'📊 Kalkulator Główny'!B13-'📊 Kalkulator Główny'!B20</f>
        <v/>
      </c>
      <c r="E5" s="26">
        <f>C5/A5</f>
        <v/>
      </c>
    </row>
    <row r="6" ht="22" customHeight="1">
      <c r="A6" s="23" t="n">
        <v>3000</v>
      </c>
      <c r="B6" s="24">
        <f>ROUND(A6/'📊 Kalkulator Główny'!B18*'📊 Kalkulator Główny'!B19,0)</f>
        <v/>
      </c>
      <c r="C6" s="25">
        <f>B6*'📊 Kalkulator Główny'!B4</f>
        <v/>
      </c>
      <c r="D6" s="25">
        <f>B6*'📊 Kalkulator Główny'!B13-'📊 Kalkulator Główny'!B20</f>
        <v/>
      </c>
      <c r="E6" s="26">
        <f>C6/A6</f>
        <v/>
      </c>
    </row>
    <row r="7" ht="22" customHeight="1">
      <c r="A7" s="23" t="n">
        <v>5000</v>
      </c>
      <c r="B7" s="24">
        <f>ROUND(A7/'📊 Kalkulator Główny'!B18*'📊 Kalkulator Główny'!B19,0)</f>
        <v/>
      </c>
      <c r="C7" s="25">
        <f>B7*'📊 Kalkulator Główny'!B4</f>
        <v/>
      </c>
      <c r="D7" s="25">
        <f>B7*'📊 Kalkulator Główny'!B13-'📊 Kalkulator Główny'!B20</f>
        <v/>
      </c>
      <c r="E7" s="26">
        <f>C7/A7</f>
        <v/>
      </c>
    </row>
    <row r="8" ht="22" customHeight="1">
      <c r="A8" s="23" t="n">
        <v>7000</v>
      </c>
      <c r="B8" s="24">
        <f>ROUND(A8/'📊 Kalkulator Główny'!B18*'📊 Kalkulator Główny'!B19,0)</f>
        <v/>
      </c>
      <c r="C8" s="25">
        <f>B8*'📊 Kalkulator Główny'!B4</f>
        <v/>
      </c>
      <c r="D8" s="25">
        <f>B8*'📊 Kalkulator Główny'!B13-'📊 Kalkulator Główny'!B20</f>
        <v/>
      </c>
      <c r="E8" s="26">
        <f>C8/A8</f>
        <v/>
      </c>
    </row>
    <row r="9" ht="22" customHeight="1">
      <c r="A9" s="23" t="n">
        <v>10000</v>
      </c>
      <c r="B9" s="24">
        <f>ROUND(A9/'📊 Kalkulator Główny'!B18*'📊 Kalkulator Główny'!B19,0)</f>
        <v/>
      </c>
      <c r="C9" s="25">
        <f>B9*'📊 Kalkulator Główny'!B4</f>
        <v/>
      </c>
      <c r="D9" s="25">
        <f>B9*'📊 Kalkulator Główny'!B13-'📊 Kalkulator Główny'!B20</f>
        <v/>
      </c>
      <c r="E9" s="26">
        <f>C9/A9</f>
        <v/>
      </c>
    </row>
    <row r="10" ht="22" customHeight="1">
      <c r="A10" s="23" t="n">
        <v>15000</v>
      </c>
      <c r="B10" s="24">
        <f>ROUND(A10/'📊 Kalkulator Główny'!B18*'📊 Kalkulator Główny'!B19,0)</f>
        <v/>
      </c>
      <c r="C10" s="25">
        <f>B10*'📊 Kalkulator Główny'!B4</f>
        <v/>
      </c>
      <c r="D10" s="25">
        <f>B10*'📊 Kalkulator Główny'!B13-'📊 Kalkulator Główny'!B20</f>
        <v/>
      </c>
      <c r="E10" s="26">
        <f>C10/A10</f>
        <v/>
      </c>
    </row>
    <row r="11" ht="22" customHeight="1">
      <c r="A11" s="23" t="n">
        <v>20000</v>
      </c>
      <c r="B11" s="24">
        <f>ROUND(A11/'📊 Kalkulator Główny'!B18*'📊 Kalkulator Główny'!B19,0)</f>
        <v/>
      </c>
      <c r="C11" s="25">
        <f>B11*'📊 Kalkulator Główny'!B4</f>
        <v/>
      </c>
      <c r="D11" s="25">
        <f>B11*'📊 Kalkulator Główny'!B13-'📊 Kalkulator Główny'!B20</f>
        <v/>
      </c>
      <c r="E11" s="26">
        <f>C11/A11</f>
        <v/>
      </c>
    </row>
    <row r="13" ht="22" customHeight="1">
      <c r="A13" s="19" t="inlineStr">
        <is>
          <t>Ad Rem Leads — Lead Machine | biuro@adremleads.pl | adremleads.pl</t>
        </is>
      </c>
    </row>
  </sheetData>
  <mergeCells count="3">
    <mergeCell ref="A2:E2"/>
    <mergeCell ref="A1:E1"/>
    <mergeCell ref="A13:E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8" customWidth="1" min="3" max="3"/>
  </cols>
  <sheetData>
    <row r="1" ht="40" customHeight="1">
      <c r="A1" s="20" t="inlineStr">
        <is>
          <t>💎 AD REM LEADS — Analiza LTV (Lifetime Value Klienta)</t>
        </is>
      </c>
    </row>
    <row r="2" ht="24" customHeight="1">
      <c r="A2" s="21" t="inlineStr">
        <is>
          <t>LTV pozwala określić, ile możesz zapłacić za pozyskanie klienta, który wraca</t>
        </is>
      </c>
    </row>
    <row r="3" ht="32" customHeight="1">
      <c r="A3" s="3" t="inlineStr">
        <is>
          <t xml:space="preserve">  📥 DANE WEJŚCIOWE</t>
        </is>
      </c>
    </row>
    <row r="4" ht="24" customHeight="1">
      <c r="A4" s="4" t="inlineStr">
        <is>
          <t>Średnia wartość zamówienia (AOV)</t>
        </is>
      </c>
      <c r="B4" s="5" t="n">
        <v>500</v>
      </c>
      <c r="C4" s="27" t="inlineStr">
        <is>
          <t>Ile klient wydaje przy jednym zakupie</t>
        </is>
      </c>
    </row>
    <row r="5" ht="24" customHeight="1">
      <c r="A5" s="4" t="inlineStr">
        <is>
          <t>Marża netto na zamówienie</t>
        </is>
      </c>
      <c r="B5" s="5">
        <f>'📊 Kalkulator Główny'!B13</f>
        <v/>
      </c>
      <c r="C5" s="27" t="inlineStr">
        <is>
          <t>Pobierana z Kalkulatora Głównego</t>
        </is>
      </c>
    </row>
    <row r="6" ht="24" customHeight="1">
      <c r="A6" s="4" t="inlineStr">
        <is>
          <t>Średnia liczba zakupów w roku</t>
        </is>
      </c>
      <c r="B6" s="28" t="n">
        <v>3</v>
      </c>
      <c r="C6" s="27" t="inlineStr">
        <is>
          <t>Ile razy klient kupuje rocznie</t>
        </is>
      </c>
    </row>
    <row r="7" ht="24" customHeight="1">
      <c r="A7" s="4" t="inlineStr">
        <is>
          <t>Średni czas życia klienta (lata)</t>
        </is>
      </c>
      <c r="B7" s="28" t="n">
        <v>2</v>
      </c>
      <c r="C7" s="27" t="inlineStr">
        <is>
          <t>Jak długo klient pozostaje aktywny</t>
        </is>
      </c>
    </row>
    <row r="8" ht="24" customHeight="1">
      <c r="A8" s="4" t="inlineStr">
        <is>
          <t>Stopa dyskontowa (koszt kapitału)</t>
        </is>
      </c>
      <c r="B8" s="8" t="n">
        <v>0.1</v>
      </c>
      <c r="C8" s="27" t="inlineStr">
        <is>
          <t>Zwykle 10-15% dla MŚP</t>
        </is>
      </c>
    </row>
    <row r="9" ht="32" customHeight="1">
      <c r="A9" s="9" t="inlineStr">
        <is>
          <t xml:space="preserve">  📊 WYNIKI LTV</t>
        </is>
      </c>
    </row>
    <row r="10" ht="24" customHeight="1">
      <c r="A10" s="10" t="inlineStr">
        <is>
          <t>Roczna wartość klienta (marża)</t>
        </is>
      </c>
      <c r="B10" s="11">
        <f>B5*B6</f>
        <v/>
      </c>
      <c r="C10" s="6" t="n"/>
    </row>
    <row r="11" ht="24" customHeight="1">
      <c r="A11" s="12" t="inlineStr">
        <is>
          <t>LTV (prosta metoda)</t>
        </is>
      </c>
      <c r="B11" s="13">
        <f>B5*B6*B7</f>
        <v/>
      </c>
      <c r="C11" s="6" t="n"/>
    </row>
    <row r="12" ht="24" customHeight="1">
      <c r="A12" s="12" t="inlineStr">
        <is>
          <t>LTV (zdyskontowana)</t>
        </is>
      </c>
      <c r="B12" s="13">
        <f>B5*B6*((1-(1/(1+B8)^B7))/B8)</f>
        <v/>
      </c>
      <c r="C12" s="6" t="n"/>
    </row>
    <row r="13" ht="24" customHeight="1">
      <c r="A13" s="12" t="inlineStr">
        <is>
          <t>Maksymalny akceptowalny CAC (1/3 LTV)</t>
        </is>
      </c>
      <c r="B13" s="13">
        <f>B12/3</f>
        <v/>
      </c>
      <c r="C13" s="6" t="n"/>
    </row>
    <row r="15" ht="28" customHeight="1">
      <c r="A15" s="29" t="inlineStr">
        <is>
          <t>💡 Zasada: Koszt pozyskania klienta (CAC) nie powinien przekraczać 1/3 wartości LTV</t>
        </is>
      </c>
    </row>
    <row r="17" ht="22" customHeight="1">
      <c r="A17" s="19" t="inlineStr">
        <is>
          <t>Ad Rem Leads — Lead Machine | biuro@adremleads.pl | adremleads.pl</t>
        </is>
      </c>
    </row>
  </sheetData>
  <mergeCells count="6">
    <mergeCell ref="A9:D9"/>
    <mergeCell ref="A1:C1"/>
    <mergeCell ref="A3:D3"/>
    <mergeCell ref="A15:C15"/>
    <mergeCell ref="A17:E17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2026-03-22T21:06:21Z</dcterms:created>
  <dcterms:modified xmlns:dcterms="http://purl.org/dc/terms/" xmlns:xsi="http://www.w3.org/2001/XMLSchema-instance" xsi:type="dcterms:W3CDTF">2026-03-22T21:06:21Z</dcterms:modified>
</cp:coreProperties>
</file>